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总成绩" sheetId="2" r:id="rId1"/>
  </sheets>
  <definedNames>
    <definedName name="_xlnm._FilterDatabase" localSheetId="0" hidden="1">总成绩!$B$3:$C$3</definedName>
    <definedName name="_xlnm.Print_Titles" localSheetId="0">总成绩!$2:$3</definedName>
  </definedNames>
  <calcPr calcId="144525"/>
</workbook>
</file>

<file path=xl/sharedStrings.xml><?xml version="1.0" encoding="utf-8"?>
<sst xmlns="http://schemas.openxmlformats.org/spreadsheetml/2006/main" count="139" uniqueCount="36">
  <si>
    <t>附件：</t>
  </si>
  <si>
    <t>如皋市交通产业集团有限公司下属子公司工程质量检测中心公开招聘
工作人员总成绩及进入体检人员名单</t>
  </si>
  <si>
    <t>序号</t>
  </si>
  <si>
    <t>报考岗位</t>
  </si>
  <si>
    <t>准考证号</t>
  </si>
  <si>
    <t>笔试成绩</t>
  </si>
  <si>
    <t>面试（技能操作）成绩</t>
  </si>
  <si>
    <t>总成绩</t>
  </si>
  <si>
    <t>岗位内排名</t>
  </si>
  <si>
    <t>是否进入体检</t>
  </si>
  <si>
    <t>01_检测人员（建材类）</t>
  </si>
  <si>
    <t>是</t>
  </si>
  <si>
    <t>02_检测人员（钢结构）</t>
  </si>
  <si>
    <t>03_测绘</t>
  </si>
  <si>
    <t>04_结构鉴定</t>
  </si>
  <si>
    <t>06_桩基检测员</t>
  </si>
  <si>
    <t>07_交通工程</t>
  </si>
  <si>
    <t>08_勘察</t>
  </si>
  <si>
    <t>09_业务人员</t>
  </si>
  <si>
    <t>10_绿色建筑</t>
  </si>
  <si>
    <t>11_法务专员</t>
  </si>
  <si>
    <t>12_人事主管</t>
  </si>
  <si>
    <t>13_人事专员</t>
  </si>
  <si>
    <t>14_行政主管</t>
  </si>
  <si>
    <t>15_行政专员</t>
  </si>
  <si>
    <t>16_董事长助理</t>
  </si>
  <si>
    <t>17_商务司机</t>
  </si>
  <si>
    <t>9.8</t>
  </si>
  <si>
    <t>9.5</t>
  </si>
  <si>
    <t>9.3</t>
  </si>
  <si>
    <t>9.2</t>
  </si>
  <si>
    <t>9.0</t>
  </si>
  <si>
    <t>8.9</t>
  </si>
  <si>
    <t>8.8</t>
  </si>
  <si>
    <t>8.0</t>
  </si>
  <si>
    <t>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</si>
</sst>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4"/>
      <color theme="1"/>
      <name val="宋体"/>
      <charset val="134"/>
      <scheme val="minor"/>
    </font>
    <font>
      <sz val="14"/>
      <color theme="1"/>
      <name val="宋体"/>
      <charset val="134"/>
      <scheme val="minor"/>
    </font>
    <font>
      <b/>
      <sz val="12"/>
      <color theme="1"/>
      <name val="宋体"/>
      <charset val="134"/>
      <scheme val="minor"/>
    </font>
    <font>
      <b/>
      <sz val="10"/>
      <color theme="1"/>
      <name val="宋体"/>
      <charset val="134"/>
      <scheme val="minor"/>
    </font>
    <font>
      <sz val="12"/>
      <color theme="1"/>
      <name val="宋体"/>
      <charset val="134"/>
      <scheme val="minor"/>
    </font>
    <font>
      <sz val="12"/>
      <color theme="1"/>
      <name val="宋体"/>
      <charset val="134"/>
      <scheme val="minor"/>
    </font>
    <font>
      <sz val="12"/>
      <name val="宋体"/>
      <charset val="134"/>
      <scheme val="minor"/>
    </font>
    <font>
      <sz val="11"/>
      <color theme="1"/>
      <name val="宋体"/>
      <charset val="134"/>
      <scheme val="minor"/>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0"/>
      <scheme val="minor"/>
    </font>
    <font>
      <sz val="11"/>
      <color rgb="FF9C0006"/>
      <name val="宋体"/>
      <charset val="134"/>
      <scheme val="minor"/>
    </font>
    <font>
      <b/>
      <sz val="11"/>
      <color theme="0"/>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ajor"/>
    </font>
    <font>
      <u/>
      <sz val="11"/>
      <color rgb="FF0000FF"/>
      <name val="宋体"/>
      <charset val="0"/>
      <scheme val="minor"/>
    </font>
    <font>
      <sz val="11"/>
      <color rgb="FF0061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399975585192419"/>
      </bottom>
      <diagonal/>
    </border>
  </borders>
  <cellStyleXfs count="49">
    <xf numFmtId="0" fontId="0" fillId="0" borderId="0">
      <alignment vertical="center"/>
    </xf>
    <xf numFmtId="42" fontId="9" fillId="0" borderId="0" applyFont="0" applyFill="0" applyBorder="0" applyAlignment="0" applyProtection="0">
      <alignment vertical="center"/>
    </xf>
    <xf numFmtId="0" fontId="0" fillId="22" borderId="0" applyNumberFormat="0" applyBorder="0" applyAlignment="0" applyProtection="0">
      <alignment vertical="center"/>
    </xf>
    <xf numFmtId="0" fontId="21" fillId="19"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0" fillId="9" borderId="0" applyNumberFormat="0" applyBorder="0" applyAlignment="0" applyProtection="0">
      <alignment vertical="center"/>
    </xf>
    <xf numFmtId="0" fontId="13" fillId="5" borderId="0" applyNumberFormat="0" applyBorder="0" applyAlignment="0" applyProtection="0">
      <alignment vertical="center"/>
    </xf>
    <xf numFmtId="43" fontId="9" fillId="0" borderId="0" applyFont="0" applyFill="0" applyBorder="0" applyAlignment="0" applyProtection="0">
      <alignment vertical="center"/>
    </xf>
    <xf numFmtId="0" fontId="17" fillId="25" borderId="0" applyNumberFormat="0" applyBorder="0" applyAlignment="0" applyProtection="0">
      <alignment vertical="center"/>
    </xf>
    <xf numFmtId="0" fontId="26"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7" applyNumberFormat="0" applyFont="0" applyAlignment="0" applyProtection="0">
      <alignment vertical="center"/>
    </xf>
    <xf numFmtId="0" fontId="17" fillId="18"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7" fillId="24" borderId="0" applyNumberFormat="0" applyBorder="0" applyAlignment="0" applyProtection="0">
      <alignment vertical="center"/>
    </xf>
    <xf numFmtId="0" fontId="11" fillId="0" borderId="11" applyNumberFormat="0" applyFill="0" applyAlignment="0" applyProtection="0">
      <alignment vertical="center"/>
    </xf>
    <xf numFmtId="0" fontId="17" fillId="17" borderId="0" applyNumberFormat="0" applyBorder="0" applyAlignment="0" applyProtection="0">
      <alignment vertical="center"/>
    </xf>
    <xf numFmtId="0" fontId="18" fillId="13" borderId="5" applyNumberFormat="0" applyAlignment="0" applyProtection="0">
      <alignment vertical="center"/>
    </xf>
    <xf numFmtId="0" fontId="22" fillId="13" borderId="8" applyNumberFormat="0" applyAlignment="0" applyProtection="0">
      <alignment vertical="center"/>
    </xf>
    <xf numFmtId="0" fontId="14" fillId="8" borderId="3" applyNumberFormat="0" applyAlignment="0" applyProtection="0">
      <alignment vertical="center"/>
    </xf>
    <xf numFmtId="0" fontId="0" fillId="32" borderId="0" applyNumberFormat="0" applyBorder="0" applyAlignment="0" applyProtection="0">
      <alignment vertical="center"/>
    </xf>
    <xf numFmtId="0" fontId="17" fillId="28"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7" fillId="31" borderId="0" applyNumberFormat="0" applyBorder="0" applyAlignment="0" applyProtection="0">
      <alignment vertical="center"/>
    </xf>
    <xf numFmtId="0" fontId="20" fillId="16" borderId="0" applyNumberFormat="0" applyBorder="0" applyAlignment="0" applyProtection="0">
      <alignment vertical="center"/>
    </xf>
    <xf numFmtId="0" fontId="0" fillId="21" borderId="0" applyNumberFormat="0" applyBorder="0" applyAlignment="0" applyProtection="0">
      <alignment vertical="center"/>
    </xf>
    <xf numFmtId="0" fontId="17" fillId="12"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0" fontId="0" fillId="30" borderId="0" applyNumberFormat="0" applyBorder="0" applyAlignment="0" applyProtection="0">
      <alignment vertical="center"/>
    </xf>
    <xf numFmtId="0" fontId="0" fillId="4" borderId="0" applyNumberFormat="0" applyBorder="0" applyAlignment="0" applyProtection="0">
      <alignment vertical="center"/>
    </xf>
    <xf numFmtId="0" fontId="17" fillId="11" borderId="0" applyNumberFormat="0" applyBorder="0" applyAlignment="0" applyProtection="0">
      <alignment vertical="center"/>
    </xf>
    <xf numFmtId="0" fontId="17" fillId="27"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17" fillId="10" borderId="0" applyNumberFormat="0" applyBorder="0" applyAlignment="0" applyProtection="0">
      <alignment vertical="center"/>
    </xf>
    <xf numFmtId="0" fontId="0" fillId="6" borderId="0" applyNumberFormat="0" applyBorder="0" applyAlignment="0" applyProtection="0">
      <alignment vertical="center"/>
    </xf>
    <xf numFmtId="0" fontId="17" fillId="23" borderId="0" applyNumberFormat="0" applyBorder="0" applyAlignment="0" applyProtection="0">
      <alignment vertical="center"/>
    </xf>
    <xf numFmtId="0" fontId="17" fillId="26" borderId="0" applyNumberFormat="0" applyBorder="0" applyAlignment="0" applyProtection="0">
      <alignment vertical="center"/>
    </xf>
    <xf numFmtId="0" fontId="0" fillId="2" borderId="0" applyNumberFormat="0" applyBorder="0" applyAlignment="0" applyProtection="0">
      <alignment vertical="center"/>
    </xf>
    <xf numFmtId="0" fontId="17" fillId="15" borderId="0" applyNumberFormat="0" applyBorder="0" applyAlignment="0" applyProtection="0">
      <alignment vertical="center"/>
    </xf>
  </cellStyleXfs>
  <cellXfs count="15">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0" fillId="0" borderId="2" xfId="0"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0" fillId="0" borderId="2" xfId="0" applyBorder="1">
      <alignment vertical="center"/>
    </xf>
    <xf numFmtId="49" fontId="8" fillId="0" borderId="2" xfId="0" applyNumberFormat="1" applyFont="1" applyBorder="1" applyAlignment="1">
      <alignment horizontal="center" vertical="center"/>
    </xf>
    <xf numFmtId="0" fontId="8" fillId="0" borderId="2"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6"/>
  <sheetViews>
    <sheetView tabSelected="1" workbookViewId="0">
      <selection activeCell="J5" sqref="J5"/>
    </sheetView>
  </sheetViews>
  <sheetFormatPr defaultColWidth="9" defaultRowHeight="13.5" customHeight="1" outlineLevelCol="7"/>
  <cols>
    <col min="1" max="1" width="6" customWidth="1"/>
    <col min="2" max="2" width="23.875" customWidth="1"/>
    <col min="3" max="3" width="12.75" customWidth="1"/>
    <col min="4" max="5" width="10.25" customWidth="1"/>
    <col min="6" max="6" width="8.125" customWidth="1"/>
    <col min="7" max="7" width="7.375" customWidth="1"/>
    <col min="8" max="8" width="8.75" customWidth="1"/>
  </cols>
  <sheetData>
    <row r="1" ht="24.75" customHeight="1" spans="1:1">
      <c r="A1" t="s">
        <v>0</v>
      </c>
    </row>
    <row r="2" ht="66" customHeight="1" spans="1:8">
      <c r="A2" s="1" t="s">
        <v>1</v>
      </c>
      <c r="B2" s="2"/>
      <c r="C2" s="2"/>
      <c r="D2" s="2"/>
      <c r="E2" s="2"/>
      <c r="F2" s="2"/>
      <c r="G2" s="2"/>
      <c r="H2" s="2"/>
    </row>
    <row r="3" ht="32.25" customHeight="1" spans="1:8">
      <c r="A3" s="3" t="s">
        <v>2</v>
      </c>
      <c r="B3" s="3" t="s">
        <v>3</v>
      </c>
      <c r="C3" s="3" t="s">
        <v>4</v>
      </c>
      <c r="D3" s="4" t="s">
        <v>5</v>
      </c>
      <c r="E3" s="5" t="s">
        <v>6</v>
      </c>
      <c r="F3" s="4" t="s">
        <v>7</v>
      </c>
      <c r="G3" s="6" t="s">
        <v>8</v>
      </c>
      <c r="H3" s="6" t="s">
        <v>9</v>
      </c>
    </row>
    <row r="4" ht="18.75" customHeight="1" spans="1:8">
      <c r="A4" s="7">
        <v>1</v>
      </c>
      <c r="B4" s="7" t="s">
        <v>10</v>
      </c>
      <c r="C4" s="7" t="str">
        <f>"20004010602"</f>
        <v>20004010602</v>
      </c>
      <c r="D4" s="7">
        <v>66.5</v>
      </c>
      <c r="E4" s="7">
        <v>77.8</v>
      </c>
      <c r="F4" s="7">
        <f t="shared" ref="F4:F35" si="0">D4*0.4+E4*0.6</f>
        <v>73.28</v>
      </c>
      <c r="G4" s="8">
        <v>1</v>
      </c>
      <c r="H4" s="8" t="s">
        <v>11</v>
      </c>
    </row>
    <row r="5" ht="18.75" customHeight="1" spans="1:8">
      <c r="A5" s="7">
        <v>2</v>
      </c>
      <c r="B5" s="7" t="s">
        <v>10</v>
      </c>
      <c r="C5" s="7" t="str">
        <f>"20004010216"</f>
        <v>20004010216</v>
      </c>
      <c r="D5" s="7">
        <v>67.5</v>
      </c>
      <c r="E5" s="7">
        <v>76.8</v>
      </c>
      <c r="F5" s="7">
        <f t="shared" si="0"/>
        <v>73.08</v>
      </c>
      <c r="G5" s="8">
        <v>2</v>
      </c>
      <c r="H5" s="8" t="s">
        <v>11</v>
      </c>
    </row>
    <row r="6" ht="18.75" customHeight="1" spans="1:8">
      <c r="A6" s="7">
        <v>3</v>
      </c>
      <c r="B6" s="7" t="s">
        <v>10</v>
      </c>
      <c r="C6" s="7" t="str">
        <f>"20004010616"</f>
        <v>20004010616</v>
      </c>
      <c r="D6" s="7">
        <v>67</v>
      </c>
      <c r="E6" s="7">
        <v>76.6</v>
      </c>
      <c r="F6" s="7">
        <f t="shared" si="0"/>
        <v>72.76</v>
      </c>
      <c r="G6" s="8">
        <v>3</v>
      </c>
      <c r="H6" s="8" t="s">
        <v>11</v>
      </c>
    </row>
    <row r="7" ht="18.75" customHeight="1" spans="1:8">
      <c r="A7" s="7">
        <v>4</v>
      </c>
      <c r="B7" s="9" t="s">
        <v>10</v>
      </c>
      <c r="C7" s="7" t="str">
        <f>"20004010218"</f>
        <v>20004010218</v>
      </c>
      <c r="D7" s="7">
        <v>70.5</v>
      </c>
      <c r="E7" s="7">
        <v>74.2</v>
      </c>
      <c r="F7" s="7">
        <f t="shared" si="0"/>
        <v>72.72</v>
      </c>
      <c r="G7" s="8">
        <v>4</v>
      </c>
      <c r="H7" s="8" t="s">
        <v>11</v>
      </c>
    </row>
    <row r="8" ht="18.75" customHeight="1" spans="1:8">
      <c r="A8" s="7">
        <v>5</v>
      </c>
      <c r="B8" s="7" t="s">
        <v>10</v>
      </c>
      <c r="C8" s="7" t="str">
        <f>"20004010113"</f>
        <v>20004010113</v>
      </c>
      <c r="D8" s="7">
        <v>66.5</v>
      </c>
      <c r="E8" s="7">
        <v>75.6</v>
      </c>
      <c r="F8" s="7">
        <f t="shared" si="0"/>
        <v>71.96</v>
      </c>
      <c r="G8" s="8">
        <v>5</v>
      </c>
      <c r="H8" s="8" t="s">
        <v>11</v>
      </c>
    </row>
    <row r="9" ht="18.75" customHeight="1" spans="1:8">
      <c r="A9" s="7">
        <v>6</v>
      </c>
      <c r="B9" s="7" t="s">
        <v>10</v>
      </c>
      <c r="C9" s="7" t="str">
        <f>"20004010617"</f>
        <v>20004010617</v>
      </c>
      <c r="D9" s="7">
        <v>61.5</v>
      </c>
      <c r="E9" s="7">
        <v>78.6</v>
      </c>
      <c r="F9" s="7">
        <f t="shared" si="0"/>
        <v>71.76</v>
      </c>
      <c r="G9" s="8">
        <v>6</v>
      </c>
      <c r="H9" s="8" t="s">
        <v>11</v>
      </c>
    </row>
    <row r="10" ht="18.75" customHeight="1" spans="1:8">
      <c r="A10" s="7">
        <v>7</v>
      </c>
      <c r="B10" s="7" t="s">
        <v>10</v>
      </c>
      <c r="C10" s="7" t="str">
        <f>"20004010402"</f>
        <v>20004010402</v>
      </c>
      <c r="D10" s="7">
        <v>66</v>
      </c>
      <c r="E10" s="7">
        <v>75.4</v>
      </c>
      <c r="F10" s="7">
        <f t="shared" si="0"/>
        <v>71.64</v>
      </c>
      <c r="G10" s="8">
        <v>7</v>
      </c>
      <c r="H10" s="8" t="s">
        <v>11</v>
      </c>
    </row>
    <row r="11" ht="18.75" customHeight="1" spans="1:8">
      <c r="A11" s="7">
        <v>8</v>
      </c>
      <c r="B11" s="7" t="s">
        <v>10</v>
      </c>
      <c r="C11" s="7" t="str">
        <f>"20004010621"</f>
        <v>20004010621</v>
      </c>
      <c r="D11" s="7">
        <v>62.5</v>
      </c>
      <c r="E11" s="7">
        <v>77.2</v>
      </c>
      <c r="F11" s="7">
        <f t="shared" si="0"/>
        <v>71.32</v>
      </c>
      <c r="G11" s="8">
        <v>8</v>
      </c>
      <c r="H11" s="8" t="s">
        <v>11</v>
      </c>
    </row>
    <row r="12" ht="18.75" customHeight="1" spans="1:8">
      <c r="A12" s="7">
        <v>9</v>
      </c>
      <c r="B12" s="7" t="s">
        <v>10</v>
      </c>
      <c r="C12" s="7" t="str">
        <f>"20004010315"</f>
        <v>20004010315</v>
      </c>
      <c r="D12" s="7">
        <v>62</v>
      </c>
      <c r="E12" s="7">
        <v>75.6</v>
      </c>
      <c r="F12" s="7">
        <f t="shared" si="0"/>
        <v>70.16</v>
      </c>
      <c r="G12" s="8">
        <v>9</v>
      </c>
      <c r="H12" s="8" t="s">
        <v>11</v>
      </c>
    </row>
    <row r="13" ht="18.75" customHeight="1" spans="1:8">
      <c r="A13" s="7">
        <v>10</v>
      </c>
      <c r="B13" s="7" t="s">
        <v>10</v>
      </c>
      <c r="C13" s="7" t="str">
        <f>"20004010410"</f>
        <v>20004010410</v>
      </c>
      <c r="D13" s="7">
        <v>64</v>
      </c>
      <c r="E13" s="7">
        <v>73.8</v>
      </c>
      <c r="F13" s="7">
        <f t="shared" si="0"/>
        <v>69.88</v>
      </c>
      <c r="G13" s="8">
        <v>10</v>
      </c>
      <c r="H13" s="8" t="s">
        <v>11</v>
      </c>
    </row>
    <row r="14" ht="18.75" customHeight="1" spans="1:8">
      <c r="A14" s="7">
        <v>11</v>
      </c>
      <c r="B14" s="7" t="s">
        <v>10</v>
      </c>
      <c r="C14" s="7" t="str">
        <f>"20004010209"</f>
        <v>20004010209</v>
      </c>
      <c r="D14" s="7">
        <v>60</v>
      </c>
      <c r="E14" s="7">
        <v>76.2</v>
      </c>
      <c r="F14" s="7">
        <f t="shared" si="0"/>
        <v>69.72</v>
      </c>
      <c r="G14" s="8">
        <v>11</v>
      </c>
      <c r="H14" s="8" t="s">
        <v>11</v>
      </c>
    </row>
    <row r="15" ht="18.75" customHeight="1" spans="1:8">
      <c r="A15" s="7">
        <v>12</v>
      </c>
      <c r="B15" s="7" t="s">
        <v>10</v>
      </c>
      <c r="C15" s="7" t="str">
        <f>"20004010510"</f>
        <v>20004010510</v>
      </c>
      <c r="D15" s="7">
        <v>62</v>
      </c>
      <c r="E15" s="7">
        <v>74.4</v>
      </c>
      <c r="F15" s="7">
        <f t="shared" si="0"/>
        <v>69.44</v>
      </c>
      <c r="G15" s="8">
        <v>12</v>
      </c>
      <c r="H15" s="8" t="s">
        <v>11</v>
      </c>
    </row>
    <row r="16" ht="18.75" customHeight="1" spans="1:8">
      <c r="A16" s="7">
        <v>13</v>
      </c>
      <c r="B16" s="7" t="s">
        <v>10</v>
      </c>
      <c r="C16" s="7" t="str">
        <f>"20004010319"</f>
        <v>20004010319</v>
      </c>
      <c r="D16" s="7">
        <v>61</v>
      </c>
      <c r="E16" s="7">
        <v>72.4</v>
      </c>
      <c r="F16" s="7">
        <f t="shared" si="0"/>
        <v>67.84</v>
      </c>
      <c r="G16" s="8">
        <v>13</v>
      </c>
      <c r="H16" s="8"/>
    </row>
    <row r="17" ht="18.75" customHeight="1" spans="1:8">
      <c r="A17" s="7">
        <v>14</v>
      </c>
      <c r="B17" s="7" t="s">
        <v>12</v>
      </c>
      <c r="C17" s="7" t="str">
        <f>"20004010626"</f>
        <v>20004010626</v>
      </c>
      <c r="D17" s="7">
        <v>61.5</v>
      </c>
      <c r="E17" s="7">
        <v>73.8</v>
      </c>
      <c r="F17" s="7">
        <f t="shared" si="0"/>
        <v>68.88</v>
      </c>
      <c r="G17" s="8">
        <v>1</v>
      </c>
      <c r="H17" s="8" t="s">
        <v>11</v>
      </c>
    </row>
    <row r="18" ht="18.75" customHeight="1" spans="1:8">
      <c r="A18" s="7">
        <v>15</v>
      </c>
      <c r="B18" s="7" t="s">
        <v>13</v>
      </c>
      <c r="C18" s="7" t="str">
        <f>"20004010722"</f>
        <v>20004010722</v>
      </c>
      <c r="D18" s="7">
        <v>60</v>
      </c>
      <c r="E18" s="7">
        <v>72.6</v>
      </c>
      <c r="F18" s="7">
        <f t="shared" si="0"/>
        <v>67.56</v>
      </c>
      <c r="G18" s="8">
        <v>1</v>
      </c>
      <c r="H18" s="8" t="s">
        <v>11</v>
      </c>
    </row>
    <row r="19" ht="18.75" customHeight="1" spans="1:8">
      <c r="A19" s="7">
        <v>16</v>
      </c>
      <c r="B19" s="7" t="s">
        <v>14</v>
      </c>
      <c r="C19" s="7" t="str">
        <f>"20004010817"</f>
        <v>20004010817</v>
      </c>
      <c r="D19" s="7">
        <v>61.5</v>
      </c>
      <c r="E19" s="7">
        <v>81.2</v>
      </c>
      <c r="F19" s="7">
        <f t="shared" si="0"/>
        <v>73.32</v>
      </c>
      <c r="G19" s="8">
        <v>1</v>
      </c>
      <c r="H19" s="8" t="s">
        <v>11</v>
      </c>
    </row>
    <row r="20" ht="18.75" customHeight="1" spans="1:8">
      <c r="A20" s="7">
        <v>17</v>
      </c>
      <c r="B20" s="7" t="s">
        <v>14</v>
      </c>
      <c r="C20" s="7" t="str">
        <f>"20004010815"</f>
        <v>20004010815</v>
      </c>
      <c r="D20" s="7">
        <v>61.5</v>
      </c>
      <c r="E20" s="7">
        <v>76.2</v>
      </c>
      <c r="F20" s="7">
        <f t="shared" si="0"/>
        <v>70.32</v>
      </c>
      <c r="G20" s="8">
        <v>2</v>
      </c>
      <c r="H20" s="8" t="s">
        <v>11</v>
      </c>
    </row>
    <row r="21" ht="18.75" customHeight="1" spans="1:8">
      <c r="A21" s="7">
        <v>18</v>
      </c>
      <c r="B21" s="7" t="s">
        <v>14</v>
      </c>
      <c r="C21" s="7" t="str">
        <f>"20004010901"</f>
        <v>20004010901</v>
      </c>
      <c r="D21" s="7">
        <v>61</v>
      </c>
      <c r="E21" s="7">
        <v>0</v>
      </c>
      <c r="F21" s="7">
        <f t="shared" si="0"/>
        <v>24.4</v>
      </c>
      <c r="G21" s="8">
        <v>3</v>
      </c>
      <c r="H21" s="8"/>
    </row>
    <row r="22" ht="18.75" customHeight="1" spans="1:8">
      <c r="A22" s="7">
        <v>19</v>
      </c>
      <c r="B22" s="7" t="s">
        <v>15</v>
      </c>
      <c r="C22" s="7" t="str">
        <f>"20004010910"</f>
        <v>20004010910</v>
      </c>
      <c r="D22" s="7">
        <v>62.5</v>
      </c>
      <c r="E22" s="7">
        <v>78</v>
      </c>
      <c r="F22" s="7">
        <f t="shared" si="0"/>
        <v>71.8</v>
      </c>
      <c r="G22" s="8">
        <v>1</v>
      </c>
      <c r="H22" s="8" t="s">
        <v>11</v>
      </c>
    </row>
    <row r="23" ht="18.75" customHeight="1" spans="1:8">
      <c r="A23" s="7">
        <v>20</v>
      </c>
      <c r="B23" s="7" t="s">
        <v>15</v>
      </c>
      <c r="C23" s="7" t="str">
        <f>"20004010923"</f>
        <v>20004010923</v>
      </c>
      <c r="D23" s="7">
        <v>61.5</v>
      </c>
      <c r="E23" s="7">
        <v>77</v>
      </c>
      <c r="F23" s="7">
        <f t="shared" si="0"/>
        <v>70.8</v>
      </c>
      <c r="G23" s="8">
        <v>2</v>
      </c>
      <c r="H23" s="8" t="s">
        <v>11</v>
      </c>
    </row>
    <row r="24" ht="18.75" customHeight="1" spans="1:8">
      <c r="A24" s="7">
        <v>21</v>
      </c>
      <c r="B24" s="7" t="s">
        <v>15</v>
      </c>
      <c r="C24" s="7" t="str">
        <f>"20004010920"</f>
        <v>20004010920</v>
      </c>
      <c r="D24" s="7">
        <v>62.5</v>
      </c>
      <c r="E24" s="7">
        <v>75.4</v>
      </c>
      <c r="F24" s="7">
        <f t="shared" si="0"/>
        <v>70.24</v>
      </c>
      <c r="G24" s="8">
        <v>3</v>
      </c>
      <c r="H24" s="8" t="s">
        <v>11</v>
      </c>
    </row>
    <row r="25" ht="18.75" customHeight="1" spans="1:8">
      <c r="A25" s="7">
        <v>22</v>
      </c>
      <c r="B25" s="7" t="s">
        <v>16</v>
      </c>
      <c r="C25" s="7" t="str">
        <f>"20004011030"</f>
        <v>20004011030</v>
      </c>
      <c r="D25" s="7">
        <v>64</v>
      </c>
      <c r="E25" s="7">
        <v>73.5</v>
      </c>
      <c r="F25" s="7">
        <f t="shared" si="0"/>
        <v>69.7</v>
      </c>
      <c r="G25" s="8">
        <v>1</v>
      </c>
      <c r="H25" s="8" t="s">
        <v>11</v>
      </c>
    </row>
    <row r="26" ht="18.75" customHeight="1" spans="1:8">
      <c r="A26" s="7">
        <v>23</v>
      </c>
      <c r="B26" s="7" t="s">
        <v>17</v>
      </c>
      <c r="C26" s="7" t="str">
        <f>"20004011307"</f>
        <v>20004011307</v>
      </c>
      <c r="D26" s="7">
        <v>68.5</v>
      </c>
      <c r="E26" s="7">
        <v>74.6</v>
      </c>
      <c r="F26" s="7">
        <f t="shared" si="0"/>
        <v>72.16</v>
      </c>
      <c r="G26" s="8">
        <v>1</v>
      </c>
      <c r="H26" s="8" t="s">
        <v>11</v>
      </c>
    </row>
    <row r="27" ht="18.75" customHeight="1" spans="1:8">
      <c r="A27" s="7">
        <v>24</v>
      </c>
      <c r="B27" s="7" t="s">
        <v>17</v>
      </c>
      <c r="C27" s="7" t="str">
        <f>"20004011308"</f>
        <v>20004011308</v>
      </c>
      <c r="D27" s="7">
        <v>63</v>
      </c>
      <c r="E27" s="7">
        <v>71.4</v>
      </c>
      <c r="F27" s="7">
        <f t="shared" si="0"/>
        <v>68.04</v>
      </c>
      <c r="G27" s="8">
        <v>2</v>
      </c>
      <c r="H27" s="8" t="s">
        <v>11</v>
      </c>
    </row>
    <row r="28" ht="18.75" customHeight="1" spans="1:8">
      <c r="A28" s="7">
        <v>25</v>
      </c>
      <c r="B28" s="7" t="s">
        <v>18</v>
      </c>
      <c r="C28" s="7" t="str">
        <f>"20004011815"</f>
        <v>20004011815</v>
      </c>
      <c r="D28" s="7">
        <v>65.5</v>
      </c>
      <c r="E28" s="7">
        <v>78.3</v>
      </c>
      <c r="F28" s="7">
        <f t="shared" si="0"/>
        <v>73.18</v>
      </c>
      <c r="G28" s="8">
        <v>1</v>
      </c>
      <c r="H28" s="8" t="s">
        <v>11</v>
      </c>
    </row>
    <row r="29" ht="18.75" customHeight="1" spans="1:8">
      <c r="A29" s="7">
        <v>26</v>
      </c>
      <c r="B29" s="7" t="s">
        <v>18</v>
      </c>
      <c r="C29" s="7" t="str">
        <f>"20004011623"</f>
        <v>20004011623</v>
      </c>
      <c r="D29" s="7">
        <v>66.5</v>
      </c>
      <c r="E29" s="7">
        <v>77.4</v>
      </c>
      <c r="F29" s="7">
        <f t="shared" si="0"/>
        <v>73.04</v>
      </c>
      <c r="G29" s="8">
        <v>2</v>
      </c>
      <c r="H29" s="8" t="s">
        <v>11</v>
      </c>
    </row>
    <row r="30" ht="18.75" customHeight="1" spans="1:8">
      <c r="A30" s="7">
        <v>27</v>
      </c>
      <c r="B30" s="7" t="s">
        <v>18</v>
      </c>
      <c r="C30" s="7" t="str">
        <f>"20004011408"</f>
        <v>20004011408</v>
      </c>
      <c r="D30" s="7">
        <v>62</v>
      </c>
      <c r="E30" s="7">
        <v>79.6</v>
      </c>
      <c r="F30" s="7">
        <f t="shared" si="0"/>
        <v>72.56</v>
      </c>
      <c r="G30" s="8">
        <v>3</v>
      </c>
      <c r="H30" s="8" t="s">
        <v>11</v>
      </c>
    </row>
    <row r="31" ht="18.75" customHeight="1" spans="1:8">
      <c r="A31" s="7">
        <v>28</v>
      </c>
      <c r="B31" s="7" t="s">
        <v>18</v>
      </c>
      <c r="C31" s="7" t="str">
        <f>"20004011704"</f>
        <v>20004011704</v>
      </c>
      <c r="D31" s="7">
        <v>62.5</v>
      </c>
      <c r="E31" s="7">
        <v>79</v>
      </c>
      <c r="F31" s="7">
        <f t="shared" si="0"/>
        <v>72.4</v>
      </c>
      <c r="G31" s="8">
        <v>4</v>
      </c>
      <c r="H31" s="8" t="s">
        <v>11</v>
      </c>
    </row>
    <row r="32" ht="18.75" customHeight="1" spans="1:8">
      <c r="A32" s="7">
        <v>29</v>
      </c>
      <c r="B32" s="7" t="s">
        <v>18</v>
      </c>
      <c r="C32" s="7" t="str">
        <f>"20004011327"</f>
        <v>20004011327</v>
      </c>
      <c r="D32" s="7">
        <v>67.5</v>
      </c>
      <c r="E32" s="7">
        <v>74.2</v>
      </c>
      <c r="F32" s="7">
        <f t="shared" si="0"/>
        <v>71.52</v>
      </c>
      <c r="G32" s="8">
        <v>5</v>
      </c>
      <c r="H32" s="8" t="s">
        <v>11</v>
      </c>
    </row>
    <row r="33" ht="18.75" customHeight="1" spans="1:8">
      <c r="A33" s="7">
        <v>30</v>
      </c>
      <c r="B33" s="7" t="s">
        <v>18</v>
      </c>
      <c r="C33" s="7" t="str">
        <f>"20004011503"</f>
        <v>20004011503</v>
      </c>
      <c r="D33" s="7">
        <v>61.5</v>
      </c>
      <c r="E33" s="7">
        <v>77.4</v>
      </c>
      <c r="F33" s="7">
        <f t="shared" si="0"/>
        <v>71.04</v>
      </c>
      <c r="G33" s="8">
        <v>6</v>
      </c>
      <c r="H33" s="8" t="s">
        <v>11</v>
      </c>
    </row>
    <row r="34" ht="18.75" customHeight="1" spans="1:8">
      <c r="A34" s="7">
        <v>31</v>
      </c>
      <c r="B34" s="7" t="s">
        <v>18</v>
      </c>
      <c r="C34" s="7" t="str">
        <f>"20004011722"</f>
        <v>20004011722</v>
      </c>
      <c r="D34" s="7">
        <v>63</v>
      </c>
      <c r="E34" s="7">
        <v>75.1</v>
      </c>
      <c r="F34" s="7">
        <f t="shared" si="0"/>
        <v>70.26</v>
      </c>
      <c r="G34" s="8">
        <v>7</v>
      </c>
      <c r="H34" s="8"/>
    </row>
    <row r="35" ht="18.75" customHeight="1" spans="1:8">
      <c r="A35" s="7">
        <v>32</v>
      </c>
      <c r="B35" s="7" t="s">
        <v>18</v>
      </c>
      <c r="C35" s="7" t="str">
        <f>"20004011821"</f>
        <v>20004011821</v>
      </c>
      <c r="D35" s="7">
        <v>63</v>
      </c>
      <c r="E35" s="7">
        <v>75</v>
      </c>
      <c r="F35" s="7">
        <f t="shared" si="0"/>
        <v>70.2</v>
      </c>
      <c r="G35" s="8">
        <v>8</v>
      </c>
      <c r="H35" s="8"/>
    </row>
    <row r="36" ht="18.75" customHeight="1" spans="1:8">
      <c r="A36" s="7">
        <v>33</v>
      </c>
      <c r="B36" s="10" t="s">
        <v>18</v>
      </c>
      <c r="C36" s="10" t="str">
        <f>"20004011726"</f>
        <v>20004011726</v>
      </c>
      <c r="D36" s="10">
        <v>60</v>
      </c>
      <c r="E36" s="7">
        <v>76.2</v>
      </c>
      <c r="F36" s="7">
        <f t="shared" ref="F36:F67" si="1">D36*0.4+E36*0.6</f>
        <v>69.72</v>
      </c>
      <c r="G36" s="8">
        <v>9</v>
      </c>
      <c r="H36" s="8"/>
    </row>
    <row r="37" ht="18.75" customHeight="1" spans="1:8">
      <c r="A37" s="7">
        <v>34</v>
      </c>
      <c r="B37" s="7" t="s">
        <v>18</v>
      </c>
      <c r="C37" s="7" t="str">
        <f>"20004011417"</f>
        <v>20004011417</v>
      </c>
      <c r="D37" s="7">
        <v>65</v>
      </c>
      <c r="E37" s="7">
        <v>72.8</v>
      </c>
      <c r="F37" s="7">
        <f t="shared" si="1"/>
        <v>69.68</v>
      </c>
      <c r="G37" s="8">
        <v>10</v>
      </c>
      <c r="H37" s="8"/>
    </row>
    <row r="38" ht="18.75" customHeight="1" spans="1:8">
      <c r="A38" s="7">
        <v>35</v>
      </c>
      <c r="B38" s="7" t="s">
        <v>18</v>
      </c>
      <c r="C38" s="7" t="str">
        <f>"20004011506"</f>
        <v>20004011506</v>
      </c>
      <c r="D38" s="7">
        <v>64.5</v>
      </c>
      <c r="E38" s="7">
        <v>72.8</v>
      </c>
      <c r="F38" s="7">
        <f t="shared" si="1"/>
        <v>69.48</v>
      </c>
      <c r="G38" s="8">
        <v>11</v>
      </c>
      <c r="H38" s="8"/>
    </row>
    <row r="39" ht="18.75" customHeight="1" spans="1:8">
      <c r="A39" s="7">
        <v>36</v>
      </c>
      <c r="B39" s="7" t="s">
        <v>18</v>
      </c>
      <c r="C39" s="7" t="str">
        <f>"20004011422"</f>
        <v>20004011422</v>
      </c>
      <c r="D39" s="7">
        <v>62</v>
      </c>
      <c r="E39" s="7">
        <v>74.3</v>
      </c>
      <c r="F39" s="7">
        <f t="shared" si="1"/>
        <v>69.38</v>
      </c>
      <c r="G39" s="8">
        <v>12</v>
      </c>
      <c r="H39" s="8"/>
    </row>
    <row r="40" ht="18.75" customHeight="1" spans="1:8">
      <c r="A40" s="7">
        <v>37</v>
      </c>
      <c r="B40" s="7" t="s">
        <v>18</v>
      </c>
      <c r="C40" s="7" t="str">
        <f>"20004011606"</f>
        <v>20004011606</v>
      </c>
      <c r="D40" s="7">
        <v>62</v>
      </c>
      <c r="E40" s="7">
        <v>72</v>
      </c>
      <c r="F40" s="7">
        <f t="shared" si="1"/>
        <v>68</v>
      </c>
      <c r="G40" s="8">
        <v>13</v>
      </c>
      <c r="H40" s="8"/>
    </row>
    <row r="41" ht="18.75" customHeight="1" spans="1:8">
      <c r="A41" s="7">
        <v>38</v>
      </c>
      <c r="B41" s="10" t="s">
        <v>18</v>
      </c>
      <c r="C41" s="10" t="str">
        <f>"20004011804"</f>
        <v>20004011804</v>
      </c>
      <c r="D41" s="10">
        <v>60</v>
      </c>
      <c r="E41" s="7">
        <v>73.2</v>
      </c>
      <c r="F41" s="7">
        <f t="shared" si="1"/>
        <v>67.92</v>
      </c>
      <c r="G41" s="8">
        <v>14</v>
      </c>
      <c r="H41" s="8"/>
    </row>
    <row r="42" ht="18.75" customHeight="1" spans="1:8">
      <c r="A42" s="7">
        <v>39</v>
      </c>
      <c r="B42" s="10" t="s">
        <v>18</v>
      </c>
      <c r="C42" s="10" t="str">
        <f>"20004011502"</f>
        <v>20004011502</v>
      </c>
      <c r="D42" s="10">
        <v>61</v>
      </c>
      <c r="E42" s="7">
        <v>72.2</v>
      </c>
      <c r="F42" s="7">
        <f t="shared" si="1"/>
        <v>67.72</v>
      </c>
      <c r="G42" s="8">
        <v>15</v>
      </c>
      <c r="H42" s="8"/>
    </row>
    <row r="43" ht="18.75" customHeight="1" spans="1:8">
      <c r="A43" s="7">
        <v>40</v>
      </c>
      <c r="B43" s="10" t="s">
        <v>18</v>
      </c>
      <c r="C43" s="10" t="str">
        <f>"20004011323"</f>
        <v>20004011323</v>
      </c>
      <c r="D43" s="10">
        <v>60</v>
      </c>
      <c r="E43" s="7">
        <v>72.4</v>
      </c>
      <c r="F43" s="7">
        <f t="shared" si="1"/>
        <v>67.44</v>
      </c>
      <c r="G43" s="8">
        <v>16</v>
      </c>
      <c r="H43" s="8"/>
    </row>
    <row r="44" ht="18.75" customHeight="1" spans="1:8">
      <c r="A44" s="7">
        <v>41</v>
      </c>
      <c r="B44" s="10" t="s">
        <v>18</v>
      </c>
      <c r="C44" s="10" t="str">
        <f>"20004011605"</f>
        <v>20004011605</v>
      </c>
      <c r="D44" s="10">
        <v>60</v>
      </c>
      <c r="E44" s="7">
        <v>71.2</v>
      </c>
      <c r="F44" s="7">
        <f t="shared" si="1"/>
        <v>66.72</v>
      </c>
      <c r="G44" s="8">
        <v>17</v>
      </c>
      <c r="H44" s="8"/>
    </row>
    <row r="45" ht="18.75" customHeight="1" spans="1:8">
      <c r="A45" s="7">
        <v>42</v>
      </c>
      <c r="B45" s="10" t="s">
        <v>18</v>
      </c>
      <c r="C45" s="10" t="str">
        <f>"20004011622"</f>
        <v>20004011622</v>
      </c>
      <c r="D45" s="10">
        <v>60</v>
      </c>
      <c r="E45" s="7">
        <v>71</v>
      </c>
      <c r="F45" s="7">
        <f t="shared" si="1"/>
        <v>66.6</v>
      </c>
      <c r="G45" s="8">
        <v>18</v>
      </c>
      <c r="H45" s="8"/>
    </row>
    <row r="46" ht="18.75" customHeight="1" spans="1:8">
      <c r="A46" s="7">
        <v>43</v>
      </c>
      <c r="B46" s="10" t="s">
        <v>19</v>
      </c>
      <c r="C46" s="10" t="str">
        <f>"20004013223"</f>
        <v>20004013223</v>
      </c>
      <c r="D46" s="10">
        <v>63.5</v>
      </c>
      <c r="E46" s="7">
        <v>68.2</v>
      </c>
      <c r="F46" s="7">
        <f t="shared" si="1"/>
        <v>66.32</v>
      </c>
      <c r="G46" s="8">
        <v>1</v>
      </c>
      <c r="H46" s="8" t="s">
        <v>11</v>
      </c>
    </row>
    <row r="47" ht="18.75" customHeight="1" spans="1:8">
      <c r="A47" s="7">
        <v>44</v>
      </c>
      <c r="B47" s="10" t="s">
        <v>20</v>
      </c>
      <c r="C47" s="10" t="str">
        <f>"20004013303"</f>
        <v>20004013303</v>
      </c>
      <c r="D47" s="10">
        <v>64.5</v>
      </c>
      <c r="E47" s="7">
        <v>73.8</v>
      </c>
      <c r="F47" s="7">
        <f t="shared" si="1"/>
        <v>70.08</v>
      </c>
      <c r="G47" s="8">
        <v>1</v>
      </c>
      <c r="H47" s="8" t="s">
        <v>11</v>
      </c>
    </row>
    <row r="48" ht="18.75" customHeight="1" spans="1:8">
      <c r="A48" s="7">
        <v>45</v>
      </c>
      <c r="B48" s="10" t="s">
        <v>21</v>
      </c>
      <c r="C48" s="10" t="str">
        <f>"20004012029"</f>
        <v>20004012029</v>
      </c>
      <c r="D48" s="10">
        <v>65</v>
      </c>
      <c r="E48" s="7">
        <v>80</v>
      </c>
      <c r="F48" s="7">
        <f t="shared" si="1"/>
        <v>74</v>
      </c>
      <c r="G48" s="8">
        <v>1</v>
      </c>
      <c r="H48" s="8" t="s">
        <v>11</v>
      </c>
    </row>
    <row r="49" ht="18.75" customHeight="1" spans="1:8">
      <c r="A49" s="7">
        <v>46</v>
      </c>
      <c r="B49" s="10" t="s">
        <v>21</v>
      </c>
      <c r="C49" s="10" t="str">
        <f>"20004012102"</f>
        <v>20004012102</v>
      </c>
      <c r="D49" s="10">
        <v>64</v>
      </c>
      <c r="E49" s="7">
        <v>76.4</v>
      </c>
      <c r="F49" s="7">
        <f t="shared" si="1"/>
        <v>71.44</v>
      </c>
      <c r="G49" s="8">
        <v>2</v>
      </c>
      <c r="H49" s="8"/>
    </row>
    <row r="50" ht="18.75" customHeight="1" spans="1:8">
      <c r="A50" s="7">
        <v>47</v>
      </c>
      <c r="B50" s="10" t="s">
        <v>21</v>
      </c>
      <c r="C50" s="10" t="str">
        <f>"20004012030"</f>
        <v>20004012030</v>
      </c>
      <c r="D50" s="10">
        <v>61</v>
      </c>
      <c r="E50" s="7">
        <v>75</v>
      </c>
      <c r="F50" s="7">
        <f t="shared" si="1"/>
        <v>69.4</v>
      </c>
      <c r="G50" s="8">
        <v>3</v>
      </c>
      <c r="H50" s="8"/>
    </row>
    <row r="51" ht="18.75" customHeight="1" spans="1:8">
      <c r="A51" s="7">
        <v>48</v>
      </c>
      <c r="B51" s="10" t="s">
        <v>22</v>
      </c>
      <c r="C51" s="10" t="str">
        <f>"20004012228"</f>
        <v>20004012228</v>
      </c>
      <c r="D51" s="10">
        <v>79</v>
      </c>
      <c r="E51" s="7">
        <v>77.6</v>
      </c>
      <c r="F51" s="7">
        <f t="shared" si="1"/>
        <v>78.16</v>
      </c>
      <c r="G51" s="8">
        <v>1</v>
      </c>
      <c r="H51" s="8" t="s">
        <v>11</v>
      </c>
    </row>
    <row r="52" ht="18.75" customHeight="1" spans="1:8">
      <c r="A52" s="7">
        <v>49</v>
      </c>
      <c r="B52" s="10" t="s">
        <v>22</v>
      </c>
      <c r="C52" s="10" t="str">
        <f>"20004012122"</f>
        <v>20004012122</v>
      </c>
      <c r="D52" s="10">
        <v>76</v>
      </c>
      <c r="E52" s="7">
        <v>76.4</v>
      </c>
      <c r="F52" s="7">
        <f t="shared" si="1"/>
        <v>76.24</v>
      </c>
      <c r="G52" s="8">
        <v>2</v>
      </c>
      <c r="H52" s="8" t="s">
        <v>11</v>
      </c>
    </row>
    <row r="53" ht="18.75" customHeight="1" spans="1:8">
      <c r="A53" s="7">
        <v>50</v>
      </c>
      <c r="B53" s="10" t="s">
        <v>22</v>
      </c>
      <c r="C53" s="10" t="str">
        <f>"20004012230"</f>
        <v>20004012230</v>
      </c>
      <c r="D53" s="10">
        <v>71</v>
      </c>
      <c r="E53" s="7">
        <v>78</v>
      </c>
      <c r="F53" s="7">
        <f t="shared" si="1"/>
        <v>75.2</v>
      </c>
      <c r="G53" s="8">
        <v>3</v>
      </c>
      <c r="H53" s="8"/>
    </row>
    <row r="54" ht="18.75" customHeight="1" spans="1:8">
      <c r="A54" s="7">
        <v>51</v>
      </c>
      <c r="B54" s="10" t="s">
        <v>22</v>
      </c>
      <c r="C54" s="10" t="str">
        <f>"20004012229"</f>
        <v>20004012229</v>
      </c>
      <c r="D54" s="10">
        <v>64</v>
      </c>
      <c r="E54" s="7">
        <v>77.4</v>
      </c>
      <c r="F54" s="7">
        <f t="shared" si="1"/>
        <v>72.04</v>
      </c>
      <c r="G54" s="8">
        <v>4</v>
      </c>
      <c r="H54" s="8"/>
    </row>
    <row r="55" ht="18.75" customHeight="1" spans="1:8">
      <c r="A55" s="7">
        <v>52</v>
      </c>
      <c r="B55" s="10" t="s">
        <v>22</v>
      </c>
      <c r="C55" s="10" t="str">
        <f>"20004012117"</f>
        <v>20004012117</v>
      </c>
      <c r="D55" s="10">
        <v>64</v>
      </c>
      <c r="E55" s="7">
        <v>76.4</v>
      </c>
      <c r="F55" s="7">
        <f t="shared" si="1"/>
        <v>71.44</v>
      </c>
      <c r="G55" s="8">
        <v>5</v>
      </c>
      <c r="H55" s="8"/>
    </row>
    <row r="56" ht="18.75" customHeight="1" spans="1:8">
      <c r="A56" s="7">
        <v>53</v>
      </c>
      <c r="B56" s="10" t="s">
        <v>22</v>
      </c>
      <c r="C56" s="10" t="str">
        <f>"20004012218"</f>
        <v>20004012218</v>
      </c>
      <c r="D56" s="10">
        <v>66</v>
      </c>
      <c r="E56" s="7">
        <v>74.8</v>
      </c>
      <c r="F56" s="7">
        <f t="shared" si="1"/>
        <v>71.28</v>
      </c>
      <c r="G56" s="8">
        <v>6</v>
      </c>
      <c r="H56" s="8"/>
    </row>
    <row r="57" ht="18.75" customHeight="1" spans="1:8">
      <c r="A57" s="7">
        <v>54</v>
      </c>
      <c r="B57" s="10" t="s">
        <v>22</v>
      </c>
      <c r="C57" s="10" t="str">
        <f>"20004012113"</f>
        <v>20004012113</v>
      </c>
      <c r="D57" s="10">
        <v>65</v>
      </c>
      <c r="E57" s="7">
        <v>75.4</v>
      </c>
      <c r="F57" s="7">
        <f t="shared" si="1"/>
        <v>71.24</v>
      </c>
      <c r="G57" s="8">
        <v>7</v>
      </c>
      <c r="H57" s="8"/>
    </row>
    <row r="58" ht="18.75" customHeight="1" spans="1:8">
      <c r="A58" s="7">
        <v>55</v>
      </c>
      <c r="B58" s="10" t="s">
        <v>23</v>
      </c>
      <c r="C58" s="10" t="str">
        <f>"20004012619"</f>
        <v>20004012619</v>
      </c>
      <c r="D58" s="10">
        <v>74</v>
      </c>
      <c r="E58" s="7">
        <v>79</v>
      </c>
      <c r="F58" s="7">
        <f t="shared" si="1"/>
        <v>77</v>
      </c>
      <c r="G58" s="8">
        <v>1</v>
      </c>
      <c r="H58" s="8" t="s">
        <v>11</v>
      </c>
    </row>
    <row r="59" ht="18.75" customHeight="1" spans="1:8">
      <c r="A59" s="7">
        <v>56</v>
      </c>
      <c r="B59" s="10" t="s">
        <v>23</v>
      </c>
      <c r="C59" s="10" t="str">
        <f>"20004012608"</f>
        <v>20004012608</v>
      </c>
      <c r="D59" s="10">
        <v>68</v>
      </c>
      <c r="E59" s="7">
        <v>75.6</v>
      </c>
      <c r="F59" s="7">
        <f t="shared" si="1"/>
        <v>72.56</v>
      </c>
      <c r="G59" s="8">
        <v>2</v>
      </c>
      <c r="H59" s="8"/>
    </row>
    <row r="60" ht="18.75" customHeight="1" spans="1:8">
      <c r="A60" s="7">
        <v>57</v>
      </c>
      <c r="B60" s="10" t="s">
        <v>23</v>
      </c>
      <c r="C60" s="10" t="str">
        <f>"20004012602"</f>
        <v>20004012602</v>
      </c>
      <c r="D60" s="10">
        <v>69</v>
      </c>
      <c r="E60" s="7">
        <v>72.6</v>
      </c>
      <c r="F60" s="7">
        <f t="shared" si="1"/>
        <v>71.16</v>
      </c>
      <c r="G60" s="8">
        <v>3</v>
      </c>
      <c r="H60" s="8"/>
    </row>
    <row r="61" ht="18.75" customHeight="1" spans="1:8">
      <c r="A61" s="7">
        <v>58</v>
      </c>
      <c r="B61" s="10" t="s">
        <v>24</v>
      </c>
      <c r="C61" s="10" t="str">
        <f>"20004012817"</f>
        <v>20004012817</v>
      </c>
      <c r="D61" s="10">
        <v>76</v>
      </c>
      <c r="E61" s="7">
        <v>77.2</v>
      </c>
      <c r="F61" s="7">
        <f t="shared" si="1"/>
        <v>76.72</v>
      </c>
      <c r="G61" s="8">
        <v>1</v>
      </c>
      <c r="H61" s="8" t="s">
        <v>11</v>
      </c>
    </row>
    <row r="62" ht="18.75" customHeight="1" spans="1:8">
      <c r="A62" s="7">
        <v>59</v>
      </c>
      <c r="B62" s="10" t="s">
        <v>24</v>
      </c>
      <c r="C62" s="10" t="str">
        <f>"20004013101"</f>
        <v>20004013101</v>
      </c>
      <c r="D62" s="10">
        <v>78</v>
      </c>
      <c r="E62" s="7">
        <v>75</v>
      </c>
      <c r="F62" s="7">
        <f t="shared" si="1"/>
        <v>76.2</v>
      </c>
      <c r="G62" s="8">
        <v>2</v>
      </c>
      <c r="H62" s="8" t="s">
        <v>11</v>
      </c>
    </row>
    <row r="63" ht="18.75" customHeight="1" spans="1:8">
      <c r="A63" s="7">
        <v>60</v>
      </c>
      <c r="B63" s="10" t="s">
        <v>24</v>
      </c>
      <c r="C63" s="10" t="str">
        <f>"20004012715"</f>
        <v>20004012715</v>
      </c>
      <c r="D63" s="10">
        <v>73</v>
      </c>
      <c r="E63" s="7">
        <v>73.5</v>
      </c>
      <c r="F63" s="7">
        <f t="shared" si="1"/>
        <v>73.3</v>
      </c>
      <c r="G63" s="8">
        <v>3</v>
      </c>
      <c r="H63" s="8"/>
    </row>
    <row r="64" ht="18.75" customHeight="1" spans="1:8">
      <c r="A64" s="7">
        <v>61</v>
      </c>
      <c r="B64" s="10" t="s">
        <v>24</v>
      </c>
      <c r="C64" s="10" t="str">
        <f>"20004012711"</f>
        <v>20004012711</v>
      </c>
      <c r="D64" s="10">
        <v>69</v>
      </c>
      <c r="E64" s="7">
        <v>76</v>
      </c>
      <c r="F64" s="7">
        <f t="shared" si="1"/>
        <v>73.2</v>
      </c>
      <c r="G64" s="8">
        <v>4</v>
      </c>
      <c r="H64" s="8"/>
    </row>
    <row r="65" ht="18.75" customHeight="1" spans="1:8">
      <c r="A65" s="7">
        <v>62</v>
      </c>
      <c r="B65" s="10" t="s">
        <v>24</v>
      </c>
      <c r="C65" s="10" t="str">
        <f>"20004012728"</f>
        <v>20004012728</v>
      </c>
      <c r="D65" s="10">
        <v>70</v>
      </c>
      <c r="E65" s="7">
        <v>73.8</v>
      </c>
      <c r="F65" s="7">
        <f t="shared" si="1"/>
        <v>72.28</v>
      </c>
      <c r="G65" s="8">
        <v>5</v>
      </c>
      <c r="H65" s="8"/>
    </row>
    <row r="66" ht="18.75" customHeight="1" spans="1:8">
      <c r="A66" s="7">
        <v>63</v>
      </c>
      <c r="B66" s="10" t="s">
        <v>24</v>
      </c>
      <c r="C66" s="10" t="str">
        <f>"20004013011"</f>
        <v>20004013011</v>
      </c>
      <c r="D66" s="10">
        <v>72</v>
      </c>
      <c r="E66" s="7">
        <v>0</v>
      </c>
      <c r="F66" s="7">
        <f t="shared" si="1"/>
        <v>28.8</v>
      </c>
      <c r="G66" s="8">
        <v>6</v>
      </c>
      <c r="H66" s="8"/>
    </row>
    <row r="67" ht="18.75" customHeight="1" spans="1:8">
      <c r="A67" s="7">
        <v>64</v>
      </c>
      <c r="B67" s="10" t="s">
        <v>25</v>
      </c>
      <c r="C67" s="10" t="str">
        <f>"20004013320"</f>
        <v>20004013320</v>
      </c>
      <c r="D67" s="10">
        <v>60</v>
      </c>
      <c r="E67" s="7">
        <v>71.3</v>
      </c>
      <c r="F67" s="7">
        <f t="shared" si="1"/>
        <v>66.78</v>
      </c>
      <c r="G67" s="8">
        <v>1</v>
      </c>
      <c r="H67" s="8" t="s">
        <v>11</v>
      </c>
    </row>
    <row r="68" ht="18.75" customHeight="1" spans="1:8">
      <c r="A68" s="7">
        <v>65</v>
      </c>
      <c r="B68" s="11" t="s">
        <v>26</v>
      </c>
      <c r="C68" s="11">
        <v>20004020008</v>
      </c>
      <c r="D68" s="12"/>
      <c r="E68" s="13" t="s">
        <v>27</v>
      </c>
      <c r="F68" s="13" t="s">
        <v>27</v>
      </c>
      <c r="G68" s="8">
        <v>1</v>
      </c>
      <c r="H68" s="8" t="s">
        <v>11</v>
      </c>
    </row>
    <row r="69" ht="18.75" customHeight="1" spans="1:8">
      <c r="A69" s="7">
        <v>66</v>
      </c>
      <c r="B69" s="11" t="s">
        <v>26</v>
      </c>
      <c r="C69" s="11">
        <v>20004020012</v>
      </c>
      <c r="D69" s="12"/>
      <c r="E69" s="13" t="s">
        <v>28</v>
      </c>
      <c r="F69" s="13" t="s">
        <v>28</v>
      </c>
      <c r="G69" s="8">
        <v>2</v>
      </c>
      <c r="H69" s="8"/>
    </row>
    <row r="70" ht="18.75" customHeight="1" spans="1:8">
      <c r="A70" s="7">
        <v>67</v>
      </c>
      <c r="B70" s="11" t="s">
        <v>26</v>
      </c>
      <c r="C70" s="11">
        <v>20004020002</v>
      </c>
      <c r="D70" s="12"/>
      <c r="E70" s="13" t="s">
        <v>29</v>
      </c>
      <c r="F70" s="13" t="s">
        <v>29</v>
      </c>
      <c r="G70" s="8">
        <v>3</v>
      </c>
      <c r="H70" s="8"/>
    </row>
    <row r="71" ht="18.75" customHeight="1" spans="1:8">
      <c r="A71" s="7">
        <v>68</v>
      </c>
      <c r="B71" s="11" t="s">
        <v>26</v>
      </c>
      <c r="C71" s="11">
        <v>20004020005</v>
      </c>
      <c r="D71" s="12"/>
      <c r="E71" s="13" t="s">
        <v>30</v>
      </c>
      <c r="F71" s="13" t="s">
        <v>30</v>
      </c>
      <c r="G71" s="8">
        <v>4</v>
      </c>
      <c r="H71" s="8"/>
    </row>
    <row r="72" ht="18.75" customHeight="1" spans="1:8">
      <c r="A72" s="7">
        <v>69</v>
      </c>
      <c r="B72" s="11" t="s">
        <v>26</v>
      </c>
      <c r="C72" s="11">
        <v>20004020001</v>
      </c>
      <c r="D72" s="12"/>
      <c r="E72" s="14" t="s">
        <v>31</v>
      </c>
      <c r="F72" s="14" t="s">
        <v>31</v>
      </c>
      <c r="G72" s="8">
        <v>5</v>
      </c>
      <c r="H72" s="8"/>
    </row>
    <row r="73" ht="18.75" customHeight="1" spans="1:8">
      <c r="A73" s="7">
        <v>70</v>
      </c>
      <c r="B73" s="11" t="s">
        <v>26</v>
      </c>
      <c r="C73" s="11">
        <v>20004020004</v>
      </c>
      <c r="D73" s="12"/>
      <c r="E73" s="13" t="s">
        <v>32</v>
      </c>
      <c r="F73" s="13" t="s">
        <v>32</v>
      </c>
      <c r="G73" s="8">
        <v>6</v>
      </c>
      <c r="H73" s="8"/>
    </row>
    <row r="74" ht="18.75" customHeight="1" spans="1:8">
      <c r="A74" s="7">
        <v>71</v>
      </c>
      <c r="B74" s="11" t="s">
        <v>26</v>
      </c>
      <c r="C74" s="11">
        <v>20004020007</v>
      </c>
      <c r="D74" s="12"/>
      <c r="E74" s="13" t="s">
        <v>33</v>
      </c>
      <c r="F74" s="13" t="s">
        <v>33</v>
      </c>
      <c r="G74" s="8">
        <v>7</v>
      </c>
      <c r="H74" s="8"/>
    </row>
    <row r="75" ht="18.75" customHeight="1" spans="1:8">
      <c r="A75" s="7">
        <v>72</v>
      </c>
      <c r="B75" s="11" t="s">
        <v>26</v>
      </c>
      <c r="C75" s="11">
        <v>20004020010</v>
      </c>
      <c r="D75" s="12"/>
      <c r="E75" s="13" t="s">
        <v>34</v>
      </c>
      <c r="F75" s="13" t="s">
        <v>34</v>
      </c>
      <c r="G75" s="8">
        <v>8</v>
      </c>
      <c r="H75" s="8"/>
    </row>
    <row r="76" ht="18.75" customHeight="1" spans="1:8">
      <c r="A76" s="7">
        <v>73</v>
      </c>
      <c r="B76" s="11" t="s">
        <v>26</v>
      </c>
      <c r="C76" s="11">
        <v>20004020003</v>
      </c>
      <c r="D76" s="12"/>
      <c r="E76" s="13" t="s">
        <v>35</v>
      </c>
      <c r="F76" s="13" t="s">
        <v>35</v>
      </c>
      <c r="G76" s="8">
        <v>9</v>
      </c>
      <c r="H76" s="8"/>
    </row>
  </sheetData>
  <sortState ref="A3:L66">
    <sortCondition ref="B3:B66"/>
    <sortCondition ref="F3:F66" descending="1"/>
  </sortState>
  <mergeCells count="1">
    <mergeCell ref="A2:H2"/>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2020-08-17T01:28:00Z</dcterms:created>
  <cp:lastPrinted>2020-09-07T10:02:00Z</cp:lastPrinted>
  <dcterms:modified xsi:type="dcterms:W3CDTF">2020-09-14T02:37:01Z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